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rsecgf-my.sharepoint.com/personal/mlseck_cgfbourse_com/Documents/Documents/Marché des TP/Emissions/2021/NIGER/2022-01-27 ~  OAT NIGER/"/>
    </mc:Choice>
  </mc:AlternateContent>
  <xr:revisionPtr revIDLastSave="0" documentId="8_{6E23A818-5BBB-4CE0-A029-9CA8EDC83A7E}" xr6:coauthVersionLast="47" xr6:coauthVersionMax="47" xr10:uidLastSave="{00000000-0000-0000-0000-000000000000}"/>
  <bookViews>
    <workbookView xWindow="28680" yWindow="-120" windowWidth="29040" windowHeight="15840" xr2:uid="{7DE27817-51FB-4519-9E88-2F82767E04C9}"/>
  </bookViews>
  <sheets>
    <sheet name="OATNG 5,60% 22-2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G21" i="1" l="1"/>
  <c r="C8" i="1"/>
  <c r="B21" i="1" s="1"/>
  <c r="C9" i="1"/>
  <c r="F23" i="1"/>
  <c r="G23" i="1" s="1"/>
  <c r="F24" i="1"/>
  <c r="G24" i="1" s="1"/>
  <c r="F22" i="1"/>
  <c r="G22" i="1" s="1"/>
  <c r="B22" i="1"/>
  <c r="B23" i="1" s="1"/>
  <c r="B24" i="1" s="1"/>
  <c r="F25" i="1" l="1"/>
  <c r="G25" i="1"/>
  <c r="C14" i="1" l="1"/>
</calcChain>
</file>

<file path=xl/sharedStrings.xml><?xml version="1.0" encoding="utf-8"?>
<sst xmlns="http://schemas.openxmlformats.org/spreadsheetml/2006/main" count="21" uniqueCount="21">
  <si>
    <t>CARACTERISTIQUES DE L'OFFRE</t>
  </si>
  <si>
    <t>Pays :</t>
  </si>
  <si>
    <t>NIGER</t>
  </si>
  <si>
    <t>Montant demandé :</t>
  </si>
  <si>
    <t>Date de l'opération :</t>
  </si>
  <si>
    <t>Date de jouissance :</t>
  </si>
  <si>
    <t>Échéance :</t>
  </si>
  <si>
    <t>Maturité :</t>
  </si>
  <si>
    <t>36 mois</t>
  </si>
  <si>
    <t>Taux facial :</t>
  </si>
  <si>
    <t>Taux proposé :</t>
  </si>
  <si>
    <t>Montant investi :</t>
  </si>
  <si>
    <t>Taux acturiel :</t>
  </si>
  <si>
    <t xml:space="preserve">TABLEAU D'AMORTISSEMENT PLACEMENT OAT NIGER 60 MOIS </t>
  </si>
  <si>
    <t>Période</t>
  </si>
  <si>
    <t>Investissement</t>
  </si>
  <si>
    <t>Capital en début de période</t>
  </si>
  <si>
    <t>Remboursement partielle de capital</t>
  </si>
  <si>
    <t>Intérêts à percevoir</t>
  </si>
  <si>
    <t>Annuité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</si>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</sst>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#,##0&quot; FCFA&quot;"/>
    <numFmt numFmtId="166" formatCode="[$-40C]d\-mmm\-yy;@"/>
  </numFmts>
  <fonts count="9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theme="8" tint="-0.249977111117893"/>
      <name val="Garamond"/>
      <family val="1"/>
    </font>
    <font>
      <sz val="11"/>
      <name val="Garamond"/>
      <family val="1"/>
    </font>
    <font>
      <b/>
      <sz val="12"/>
      <color theme="0"/>
      <name val="Garamond"/>
      <family val="1"/>
    </font>
    <font>
      <b/>
      <sz val="11"/>
      <color theme="4" tint="-0.249977111117893"/>
      <name val="Garamond"/>
      <family val="1"/>
    </font>
    <font>
      <b/>
      <sz val="12"/>
      <color theme="4" tint="-0.24997711111789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Protection="1">
      <protection hidden="1"/>
    </xf>
    <xf numFmtId="3" fontId="2" fillId="0" borderId="2" xfId="0" applyNumberFormat="1" applyFont="1" applyBorder="1" applyProtection="1">
      <protection hidden="1"/>
    </xf>
    <xf numFmtId="3" fontId="2" fillId="0" borderId="0" xfId="0" applyNumberFormat="1" applyFont="1" applyProtection="1">
      <protection hidden="1"/>
    </xf>
    <xf numFmtId="164" fontId="4" fillId="0" borderId="0" xfId="1" applyNumberFormat="1" applyFont="1" applyFill="1" applyBorder="1" applyAlignment="1" applyProtection="1">
      <alignment vertical="top"/>
      <protection hidden="1"/>
    </xf>
    <xf numFmtId="0" fontId="2" fillId="0" borderId="3" xfId="0" applyFont="1" applyBorder="1" applyAlignment="1" applyProtection="1">
      <alignment horizontal="left" indent="2"/>
      <protection hidden="1"/>
    </xf>
    <xf numFmtId="3" fontId="2" fillId="0" borderId="4" xfId="0" applyNumberFormat="1" applyFont="1" applyBorder="1" applyProtection="1">
      <protection hidden="1"/>
    </xf>
    <xf numFmtId="165" fontId="5" fillId="0" borderId="4" xfId="0" applyNumberFormat="1" applyFont="1" applyBorder="1" applyAlignment="1" applyProtection="1">
      <alignment horizontal="left"/>
      <protection hidden="1"/>
    </xf>
    <xf numFmtId="14" fontId="2" fillId="0" borderId="4" xfId="0" applyNumberFormat="1" applyFont="1" applyBorder="1" applyAlignment="1" applyProtection="1">
      <alignment horizontal="left"/>
      <protection hidden="1"/>
    </xf>
    <xf numFmtId="10" fontId="2" fillId="0" borderId="4" xfId="0" applyNumberFormat="1" applyFont="1" applyBorder="1" applyAlignment="1" applyProtection="1">
      <alignment horizontal="left"/>
      <protection hidden="1"/>
    </xf>
    <xf numFmtId="164" fontId="5" fillId="0" borderId="4" xfId="1" applyNumberFormat="1" applyFont="1" applyFill="1" applyBorder="1" applyAlignment="1" applyProtection="1">
      <alignment horizontal="left"/>
      <protection hidden="1"/>
    </xf>
    <xf numFmtId="0" fontId="2" fillId="0" borderId="5" xfId="0" applyFont="1" applyBorder="1" applyProtection="1">
      <protection hidden="1"/>
    </xf>
    <xf numFmtId="3" fontId="2" fillId="0" borderId="6" xfId="0" applyNumberFormat="1" applyFont="1" applyBorder="1" applyProtection="1">
      <protection hidden="1"/>
    </xf>
    <xf numFmtId="164" fontId="2" fillId="0" borderId="0" xfId="1" applyNumberFormat="1" applyFont="1" applyAlignment="1">
      <alignment vertical="center"/>
    </xf>
    <xf numFmtId="0" fontId="2" fillId="0" borderId="0" xfId="0" applyFont="1" applyProtection="1">
      <protection hidden="1"/>
    </xf>
    <xf numFmtId="166" fontId="2" fillId="0" borderId="7" xfId="0" applyNumberFormat="1" applyFont="1" applyBorder="1" applyAlignment="1" applyProtection="1">
      <alignment horizontal="center" vertical="center"/>
      <protection hidden="1"/>
    </xf>
    <xf numFmtId="3" fontId="2" fillId="0" borderId="7" xfId="0" applyNumberFormat="1" applyFont="1" applyBorder="1" applyAlignment="1" applyProtection="1">
      <alignment horizontal="center" vertical="center"/>
      <protection hidden="1"/>
    </xf>
    <xf numFmtId="14" fontId="2" fillId="0" borderId="7" xfId="0" applyNumberFormat="1" applyFont="1" applyBorder="1" applyAlignment="1" applyProtection="1">
      <alignment horizontal="center" vertical="center"/>
      <protection hidden="1"/>
    </xf>
    <xf numFmtId="10" fontId="2" fillId="0" borderId="0" xfId="1" applyNumberFormat="1" applyFont="1"/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7" xfId="0" applyNumberFormat="1" applyFont="1" applyBorder="1" applyAlignment="1" applyProtection="1">
      <alignment horizontal="center" vertical="center"/>
      <protection hidden="1"/>
    </xf>
    <xf numFmtId="3" fontId="7" fillId="0" borderId="4" xfId="0" applyNumberFormat="1" applyFont="1" applyBorder="1" applyAlignment="1" applyProtection="1">
      <alignment horizontal="left"/>
      <protection locked="0" hidden="1"/>
    </xf>
    <xf numFmtId="165" fontId="7" fillId="0" borderId="4" xfId="0" applyNumberFormat="1" applyFont="1" applyBorder="1" applyAlignment="1" applyProtection="1">
      <alignment horizontal="left"/>
      <protection locked="0" hidden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hidden="1"/>
    </xf>
    <xf numFmtId="14" fontId="8" fillId="0" borderId="7" xfId="0" applyNumberFormat="1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386196</xdr:colOff>
      <xdr:row>0</xdr:row>
      <xdr:rowOff>66675</xdr:rowOff>
    </xdr:from>
    <xdr:to>
      <xdr:col>4</xdr:col>
      <xdr:colOff>386196</xdr:colOff>
      <xdr:row>6</xdr:row>
      <xdr:rowOff>48229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83FBCF-A300-4BD8-8580-E34D1B42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6" y="57150"/>
          <a:ext cx="3256684" cy="123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6E3C4-107A-45F1-B195-53A0A4B73F33}">
  <dimension ref="B1:XFC35"/>
  <sheetViews>
    <sheetView showGridLines="0" tabSelected="1" workbookViewId="0">
      <selection activeCell="B22" sqref="B22"/>
    </sheetView>
  </sheetViews>
  <sheetFormatPr defaultColWidth="0" defaultRowHeight="15" customHeight="1" zeroHeight="1"/>
  <cols>
    <col min="1" max="1" width="1.75" style="1" customWidth="1"/>
    <col min="2" max="2" width="22.75" style="1" customWidth="1"/>
    <col min="3" max="3" width="19.5" style="2" customWidth="1"/>
    <col min="4" max="4" width="15.25" style="2" customWidth="1"/>
    <col min="5" max="5" width="16.5" style="2" customWidth="1"/>
    <col min="6" max="7" width="15.25" style="2" customWidth="1"/>
    <col min="8" max="10" width="12.625" style="2" customWidth="1"/>
    <col min="11" max="11" width="67.625" style="2" hidden="1"/>
    <col min="12" max="12" width="8" style="2" hidden="1"/>
    <col min="13" max="16383" width="8" style="1" hidden="1"/>
    <col min="16384" max="16384" width="0" style="1" hidden="1"/>
  </cols>
  <sheetData>
    <row r="1" spans="2:11"/>
    <row r="2" spans="2:11">
      <c r="B2" s="28" t="s">
        <v>0</v>
      </c>
      <c r="C2" s="28"/>
      <c r="E2" s="3"/>
      <c r="F2" s="3"/>
      <c r="G2" s="3"/>
      <c r="I2" s="4"/>
      <c r="J2" s="4"/>
      <c r="K2" s="4"/>
    </row>
    <row r="3" spans="2:11">
      <c r="I3" s="4"/>
      <c r="J3" s="4"/>
      <c r="K3" s="4"/>
    </row>
    <row r="4" spans="2:11">
      <c r="B4" s="5"/>
      <c r="C4" s="6"/>
      <c r="D4" s="7"/>
      <c r="E4" s="8"/>
      <c r="F4" s="8"/>
      <c r="G4" s="8"/>
      <c r="I4" s="4"/>
      <c r="J4" s="4"/>
      <c r="K4" s="4"/>
    </row>
    <row r="5" spans="2:11">
      <c r="B5" s="9" t="s">
        <v>1</v>
      </c>
      <c r="C5" s="10" t="s">
        <v>2</v>
      </c>
      <c r="D5" s="7"/>
      <c r="E5" s="8"/>
      <c r="F5" s="8"/>
      <c r="G5" s="8"/>
      <c r="I5" s="4"/>
      <c r="J5" s="4"/>
      <c r="K5" s="4"/>
    </row>
    <row r="6" spans="2:11">
      <c r="B6" s="9" t="s">
        <v>3</v>
      </c>
      <c r="C6" s="11">
        <v>30000000000</v>
      </c>
      <c r="D6" s="7"/>
      <c r="E6" s="8"/>
      <c r="F6" s="8"/>
      <c r="G6" s="8"/>
      <c r="I6" s="4"/>
      <c r="J6" s="4"/>
      <c r="K6" s="4"/>
    </row>
    <row r="7" spans="2:11">
      <c r="B7" s="9" t="s">
        <v>4</v>
      </c>
      <c r="C7" s="12">
        <v>44588</v>
      </c>
      <c r="D7" s="7"/>
      <c r="E7" s="8"/>
      <c r="F7" s="8"/>
      <c r="G7" s="8"/>
      <c r="I7" s="4"/>
      <c r="J7" s="4"/>
      <c r="K7" s="4"/>
    </row>
    <row r="8" spans="2:11">
      <c r="B8" s="9" t="s">
        <v>5</v>
      </c>
      <c r="C8" s="12">
        <f>+C7+1</f>
        <v>44589</v>
      </c>
      <c r="D8" s="7"/>
      <c r="E8" s="8"/>
      <c r="F8" s="8"/>
      <c r="G8" s="8"/>
      <c r="I8" s="4"/>
      <c r="J8" s="4"/>
      <c r="K8" s="4"/>
    </row>
    <row r="9" spans="2:11">
      <c r="B9" s="9" t="s">
        <v>6</v>
      </c>
      <c r="C9" s="12">
        <f>EDATE(C8,LEFT(C10,2))</f>
        <v>45685</v>
      </c>
      <c r="D9" s="7"/>
      <c r="E9" s="8"/>
      <c r="F9" s="8"/>
      <c r="G9" s="8"/>
      <c r="I9" s="4"/>
      <c r="J9" s="4"/>
      <c r="K9" s="4"/>
    </row>
    <row r="10" spans="2:11">
      <c r="B10" s="9" t="s">
        <v>7</v>
      </c>
      <c r="C10" s="12" t="s">
        <v>8</v>
      </c>
      <c r="D10" s="7"/>
      <c r="E10" s="8"/>
      <c r="F10" s="8"/>
      <c r="G10" s="8"/>
      <c r="I10" s="4"/>
      <c r="J10" s="4"/>
      <c r="K10" s="4"/>
    </row>
    <row r="11" spans="2:11">
      <c r="B11" s="9" t="s">
        <v>9</v>
      </c>
      <c r="C11" s="13">
        <v>5.6000000000000001E-2</v>
      </c>
      <c r="D11" s="7"/>
      <c r="E11" s="8"/>
      <c r="F11" s="8"/>
      <c r="G11" s="8"/>
      <c r="I11" s="4"/>
      <c r="J11" s="4"/>
      <c r="K11" s="4"/>
    </row>
    <row r="12" spans="2:11">
      <c r="B12" s="9" t="s">
        <v>10</v>
      </c>
      <c r="C12" s="26">
        <v>10441</v>
      </c>
      <c r="D12" s="7"/>
      <c r="E12" s="8"/>
      <c r="F12" s="8"/>
      <c r="G12" s="8"/>
      <c r="I12" s="4"/>
      <c r="J12" s="4"/>
      <c r="K12" s="4"/>
    </row>
    <row r="13" spans="2:11">
      <c r="B13" s="9" t="s">
        <v>11</v>
      </c>
      <c r="C13" s="27">
        <v>40000000</v>
      </c>
      <c r="D13" s="7"/>
      <c r="E13" s="8"/>
      <c r="F13" s="8"/>
      <c r="G13" s="8"/>
      <c r="I13" s="4"/>
      <c r="J13" s="4"/>
      <c r="K13" s="4"/>
    </row>
    <row r="14" spans="2:11">
      <c r="B14" s="9" t="s">
        <v>12</v>
      </c>
      <c r="C14" s="14">
        <f>IF(C12=10000,IRR(G21:G24),XIRR(G21:G24,B21:B24))</f>
        <v>4.0070107579231282E-2</v>
      </c>
      <c r="D14" s="7"/>
      <c r="E14" s="8"/>
      <c r="F14" s="8"/>
      <c r="G14" s="8"/>
      <c r="I14" s="4"/>
      <c r="J14" s="4"/>
      <c r="K14" s="4"/>
    </row>
    <row r="15" spans="2:11">
      <c r="B15" s="15"/>
      <c r="C15" s="16"/>
      <c r="D15" s="7"/>
      <c r="E15" s="8"/>
      <c r="F15" s="8"/>
      <c r="G15" s="8"/>
      <c r="J15" s="17"/>
      <c r="K15" s="17"/>
    </row>
    <row r="16" spans="2:11">
      <c r="B16" s="18"/>
      <c r="C16" s="7"/>
      <c r="D16" s="7"/>
      <c r="E16" s="7"/>
      <c r="F16" s="7"/>
      <c r="G16" s="7"/>
      <c r="I16" s="17"/>
      <c r="J16" s="17"/>
      <c r="K16" s="17"/>
    </row>
    <row r="17" spans="2:11">
      <c r="B17" s="18"/>
      <c r="C17" s="7"/>
      <c r="D17" s="7"/>
      <c r="E17" s="7"/>
      <c r="F17" s="7"/>
      <c r="G17" s="7"/>
      <c r="I17" s="17"/>
      <c r="J17" s="17"/>
      <c r="K17" s="17"/>
    </row>
    <row r="18" spans="2:11" ht="15.75">
      <c r="B18" s="29" t="s">
        <v>13</v>
      </c>
      <c r="C18" s="29"/>
      <c r="D18" s="29"/>
      <c r="E18" s="29"/>
      <c r="F18" s="29"/>
      <c r="G18" s="29"/>
      <c r="I18" s="17"/>
      <c r="J18" s="17"/>
      <c r="K18" s="17"/>
    </row>
    <row r="19" spans="2:11">
      <c r="B19" s="18"/>
      <c r="C19" s="7"/>
      <c r="D19" s="7"/>
      <c r="E19" s="7"/>
      <c r="F19" s="7"/>
      <c r="G19" s="7"/>
      <c r="I19" s="17"/>
      <c r="J19" s="17"/>
      <c r="K19" s="17"/>
    </row>
    <row r="20" spans="2:11" ht="30">
      <c r="B20" s="23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  <c r="I20" s="1"/>
      <c r="J20" s="1"/>
      <c r="K20" s="1"/>
    </row>
    <row r="21" spans="2:11">
      <c r="B21" s="19">
        <f>+C8</f>
        <v>44589</v>
      </c>
      <c r="C21" s="20">
        <f>+C12*C13/10000</f>
        <v>41764000</v>
      </c>
      <c r="D21" s="20"/>
      <c r="E21" s="20"/>
      <c r="F21" s="20"/>
      <c r="G21" s="20">
        <f>+-C21</f>
        <v>-41764000</v>
      </c>
      <c r="I21" s="1"/>
      <c r="J21" s="1"/>
      <c r="K21" s="1"/>
    </row>
    <row r="22" spans="2:11">
      <c r="B22" s="19">
        <f>+EDATE(B21,12)</f>
        <v>44954</v>
      </c>
      <c r="C22" s="20"/>
      <c r="D22" s="20">
        <v>40000000</v>
      </c>
      <c r="E22" s="20"/>
      <c r="F22" s="20">
        <f>+D22*$C$11</f>
        <v>2240000</v>
      </c>
      <c r="G22" s="20">
        <f>+F22+E22</f>
        <v>2240000</v>
      </c>
      <c r="I22" s="1"/>
      <c r="J22" s="1"/>
      <c r="K22" s="1"/>
    </row>
    <row r="23" spans="2:11">
      <c r="B23" s="19">
        <f t="shared" ref="B23:B24" si="0">+EDATE(B22,12)</f>
        <v>45319</v>
      </c>
      <c r="C23" s="20"/>
      <c r="D23" s="20">
        <v>40000000</v>
      </c>
      <c r="E23" s="20"/>
      <c r="F23" s="20">
        <f t="shared" ref="F23:F24" si="1">+D23*$C$11</f>
        <v>2240000</v>
      </c>
      <c r="G23" s="20">
        <f t="shared" ref="G23:G24" si="2">+F23+E23</f>
        <v>2240000</v>
      </c>
      <c r="I23" s="1"/>
      <c r="J23" s="1"/>
      <c r="K23" s="1"/>
    </row>
    <row r="24" spans="2:11">
      <c r="B24" s="19">
        <f t="shared" si="0"/>
        <v>45685</v>
      </c>
      <c r="C24" s="21"/>
      <c r="D24" s="20">
        <v>40000000</v>
      </c>
      <c r="E24" s="20">
        <v>40000000</v>
      </c>
      <c r="F24" s="20">
        <f t="shared" si="1"/>
        <v>2240000</v>
      </c>
      <c r="G24" s="20">
        <f t="shared" si="2"/>
        <v>42240000</v>
      </c>
      <c r="I24" s="1"/>
      <c r="J24" s="1"/>
      <c r="K24" s="1"/>
    </row>
    <row r="25" spans="2:11" ht="15.75">
      <c r="B25" s="30" t="s">
        <v>20</v>
      </c>
      <c r="C25" s="30"/>
      <c r="D25" s="30"/>
      <c r="E25" s="25">
        <v>40000000</v>
      </c>
      <c r="F25" s="25">
        <f>SUM(F22:F24)</f>
        <v>6720000</v>
      </c>
      <c r="G25" s="25">
        <f>SUM(G22:G24)</f>
        <v>46720000</v>
      </c>
      <c r="I25" s="1"/>
      <c r="J25" s="1"/>
      <c r="K25" s="1"/>
    </row>
    <row r="26" spans="2:11">
      <c r="B26" s="18"/>
      <c r="C26" s="7"/>
      <c r="D26" s="7"/>
      <c r="E26" s="7"/>
      <c r="F26" s="7"/>
      <c r="G26" s="7"/>
    </row>
    <row r="27" spans="2:11"/>
    <row r="28" spans="2:11"/>
    <row r="29" spans="2:11"/>
    <row r="31" spans="2:11" hidden="1">
      <c r="C31" s="22"/>
    </row>
    <row r="32" spans="2:11"/>
    <row r="33"/>
    <row r="34" ht="15" customHeight="1"/>
    <row r="35" ht="15" customHeight="1"/>
  </sheetData>
  <mergeCells count="3">
    <mergeCell ref="B2:C2"/>
    <mergeCell ref="B18:G18"/>
    <mergeCell ref="B25:D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30c3ae2-bf83-44ee-a273-e8b63d08b6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723C08FC58544989045806C1EA040" ma:contentTypeVersion="13" ma:contentTypeDescription="Crée un document." ma:contentTypeScope="" ma:versionID="763cc36ed7a9eb54dee97491e127ad5f">
  <xsd:schema xmlns:xsd="http://www.w3.org/2001/XMLSchema" xmlns:xs="http://www.w3.org/2001/XMLSchema" xmlns:p="http://schemas.microsoft.com/office/2006/metadata/properties" xmlns:ns2="aa217cf6-000e-4b0e-919d-45451cbfdaa9" xmlns:ns3="330c3ae2-bf83-44ee-a273-e8b63d08b66a" targetNamespace="http://schemas.microsoft.com/office/2006/metadata/properties" ma:root="true" ma:fieldsID="c6cd094fd2af875fa49658fbb7e4ea46" ns2:_="" ns3:_="">
    <xsd:import namespace="aa217cf6-000e-4b0e-919d-45451cbfdaa9"/>
    <xsd:import namespace="330c3ae2-bf83-44ee-a273-e8b63d08b6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_Flow_SignoffStatus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7cf6-000e-4b0e-919d-45451cbfd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c3ae2-bf83-44ee-a273-e8b63d08b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7DC9E2-78B6-4E71-A976-AE45378E4CCD}"/>
</file>

<file path=customXml/itemProps2.xml><?xml version="1.0" encoding="utf-8"?>
<ds:datastoreItem xmlns:ds="http://schemas.openxmlformats.org/officeDocument/2006/customXml" ds:itemID="{0D6D42A5-11ED-48B5-8B42-C114EE2DC3ED}"/>
</file>

<file path=customXml/itemProps3.xml><?xml version="1.0" encoding="utf-8"?>
<ds:datastoreItem xmlns:ds="http://schemas.openxmlformats.org/officeDocument/2006/customXml" ds:itemID="{0D91644B-3574-41ED-80B9-B239DF54A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Mouhamed  SECK</dc:creator>
  <cp:keywords/>
  <dc:description/>
  <cp:lastModifiedBy>Mouhamed Lamine Tahirou SECK</cp:lastModifiedBy>
  <cp:revision/>
  <dcterms:created xsi:type="dcterms:W3CDTF">2021-06-04T13:06:48Z</dcterms:created>
  <dcterms:modified xsi:type="dcterms:W3CDTF">2022-01-25T16:16:27Z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0x01010081E723C08FC58544989045806C1EA040</vt:lpwstr>
  </property>
</Properties>
</file>